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Лист1" sheetId="1" r:id="rId1"/>
    <sheet name="Доходы" sheetId="2" r:id="rId2"/>
  </sheets>
  <definedNames>
    <definedName name="_xlnm.Print_Area" localSheetId="0">'Лист1'!$A$1:$E$81</definedName>
  </definedNames>
  <calcPr fullCalcOnLoad="1"/>
</workbook>
</file>

<file path=xl/sharedStrings.xml><?xml version="1.0" encoding="utf-8"?>
<sst xmlns="http://schemas.openxmlformats.org/spreadsheetml/2006/main" count="103" uniqueCount="87">
  <si>
    <t>Выполнение плана (%)</t>
  </si>
  <si>
    <t>Всего доходов</t>
  </si>
  <si>
    <t>Налоговые и неналоговые доходы, всего: в том числе:</t>
  </si>
  <si>
    <t>Налоговые доходы: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</si>
  <si>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</si>
  <si>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</si>
  <si>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</si>
  <si>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</si>
  <si>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</si>
  <si>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доходы:</t>
  </si>
  <si>
    <t>Арендная плата за землю</t>
  </si>
  <si>
    <t>Арендная плата за имущество, находящееся в оперативном управлении</t>
  </si>
  <si>
    <t>Арендная плата за имущество, составляющего казну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</si>
  <si>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</si>
  <si>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городских поселений(за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</si>
  <si>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</si>
  <si>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</si>
  <si>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</si>
  <si>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</si>
  <si>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</si>
  <si>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Общегосударственные расходы, в т.ч.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</si>
  <si>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</si>
  <si>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</si>
  <si>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</si>
  <si>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Другие общегосударственные вопросы, в т.ч.</t>
  </si>
  <si>
    <t>Оценка недвижимости, признания прав и регулирования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</si>
  <si>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</si>
  <si>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Расходы на обеспечение деятельности муниципального казенного учреждения «Хозяйственное управление администрации Кировского городского поселения»</t>
  </si>
  <si>
    <t>Национальная оборона, в т.ч.</t>
  </si>
  <si>
    <t>Осуществление первичного воинского учета,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</si>
  <si>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</si>
  <si>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экономика, в т.ч.</t>
  </si>
  <si>
    <t>Муниципальный дорожный фонд Кировского городского поселения, в т.ч.</t>
  </si>
  <si>
    <t>Жилищно-коммунальное хозяйство, в т.ч.</t>
  </si>
  <si>
    <t>Жилищное хозяйство, в т.ч.</t>
  </si>
  <si>
    <t>Мероприятия в области жилищного хозяйства</t>
  </si>
  <si>
    <t>Коммунальное хозяйство, в т.ч.</t>
  </si>
  <si>
    <t>Мероприятия в области коммунального хозяйства Кировского городского поселения</t>
  </si>
  <si>
    <t>Благоустройство, в т.ч.</t>
  </si>
  <si>
    <t>Другие вопросы в области жилищно-коммунального хозяйства, в т.ч.</t>
  </si>
  <si>
    <t>Культура, кинематография, в т.ч.</t>
  </si>
  <si>
    <t>Физическая культура и спорт, в т.ч.</t>
  </si>
  <si>
    <t>Наименование показателей</t>
  </si>
  <si>
    <t>ВСЕГО РАСХОДОВ</t>
  </si>
  <si>
    <t>Земельный налог с организаций</t>
  </si>
  <si>
    <t>Земельный налог с физических лиц</t>
  </si>
  <si>
    <t>Прочие субсидии</t>
  </si>
  <si>
    <t xml:space="preserve">Субсидии бюджетам муниципальных образований Приморского края на поддержку муниципальных программ по благоустройству территории муниципальных образований Приморского края </t>
  </si>
  <si>
    <t>Развитие культурно-досуговой деятельности и народного художественного творчества Кировского городского поселения</t>
  </si>
  <si>
    <t>Организация библиотечного обслуживания населения Кировского городского поселения</t>
  </si>
  <si>
    <t>Социальная политика, в т.ч.</t>
  </si>
  <si>
    <t>Муниципальная программа администрации Кировского городского поселения «Формирование современной городской среды на территории Кировского городского поселения" на 2020 -2027 гг.», в т.ч.</t>
  </si>
  <si>
    <t>Обеспечение мероприятий по формированию современной городской среды на территории Кировского городского поселения за счет средств местного бюджета</t>
  </si>
  <si>
    <t>Пенсионное обеспечение</t>
  </si>
  <si>
    <t>Социальное обеспечение населения</t>
  </si>
  <si>
    <t>Арендная плата за землю с/х назначения</t>
  </si>
  <si>
    <t>Прочие межбюджетные трансферты</t>
  </si>
  <si>
    <t>Мероприятия в области транспорта Кировского городского поселения</t>
  </si>
  <si>
    <t>Муниципальная программа «Благоустройство территории Кировского городского поселения на 2022 г.»</t>
  </si>
  <si>
    <t>Межбюджетные трансферты общего характера бюджетам бюджетной системы РФ</t>
  </si>
  <si>
    <t>Прочие межбюджетные трансферты общего характера</t>
  </si>
  <si>
    <t>Плата по соглашениям об установлении сервитута</t>
  </si>
  <si>
    <t>Исполнение бюджета Кировского городского поселения за  2023 год</t>
  </si>
  <si>
    <t>План 2023 года (руб.)</t>
  </si>
  <si>
    <t>Исполнение за  2023 г. (руб.)</t>
  </si>
  <si>
    <t>Дотации бюджетам на поддержку мер по обеспечению сбалансированности бюджетов</t>
  </si>
  <si>
    <t>Муниципальная целевая программа Кировского городского поселения "Развитие муниципальной службы в Кировском городском поселении на 2023 год"</t>
  </si>
  <si>
    <t>Муниципальная целевая программа Кировского городского поселения «Гражданская оборона, защита населения и территории поселения от чрезвычайных ситуаций природного и техногенного характера на 2023 год»</t>
  </si>
  <si>
    <t>Муниципальная целевая программа Кировского городского поселения «Противопожарная безопасность на 2023 год»</t>
  </si>
  <si>
    <t>Муниципальная целевая программа «Повышение безопасности дорожного движения на территории Кировского городского поселения на 2023 год»</t>
  </si>
  <si>
    <t>Мероприятия в области сельского хозяйства и рыболовства</t>
  </si>
  <si>
    <t>Муниципальная программа инициативного бюджетирования "Твой проект на территории Кировского городского поселения" на 2023 год</t>
  </si>
  <si>
    <t>Обеспечение мероприятий по инициативному бюджетированию в рамках реализации муниципальной программы инициативного бюджетирования "Твой проект на территории Кировского городского поселения " на 2023 год за счет средств местного бюджета</t>
  </si>
  <si>
    <t>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"Твой проект" в рамках реализации муниципальной программы инициативного бюджетирования "Твой проект на территории Кировского городского поселения" на 2023 год</t>
  </si>
  <si>
    <t>Межбюджетные трансферты на гранты в целях поддержки проектов, инициируемых жителями Кировского городского поселения, по решению вопросов местного значения</t>
  </si>
  <si>
    <t>Охрана окружающей среды, в т.ч.</t>
  </si>
  <si>
    <t>Мероприятия в области охраны окружающей среды</t>
  </si>
  <si>
    <t>Муниципальная программа Кировского городского поселения Кировского муниципального района Приморского края "Капитальный ремонт сельского дома культуры села Павло-Федоровка на 2023 год"</t>
  </si>
  <si>
    <t>Субсидии бюджетам городских поселений на развитие сети учреждений культурно-досугового типа в рамках реализации муниципальной программы Кировского городского поселения Кировского муниципального района Приморского края "Капитальный ремонт сельского дома культуры села Павло-Федоровка на 2023 год"</t>
  </si>
  <si>
    <t>Удельный вес</t>
  </si>
  <si>
    <t>Субсидии бюджетам городских поселений на развитие сети учреждений культурно-досугового типа</t>
  </si>
  <si>
    <t>Субсидии бюджетам на подготовку проектов межевания земельных участков и на проведение кадастровых работ</t>
  </si>
  <si>
    <t>Использование имущества</t>
  </si>
  <si>
    <t>Продажа имущества</t>
  </si>
  <si>
    <t>ИТОГО</t>
  </si>
  <si>
    <t>Муниципальная целевая программа развитие физической культуры и спорта в Кировском городском поселении на 2023 год «Физическая культура»</t>
  </si>
  <si>
    <t>Муниципальная целевая программа Кировского городского поселения "Профилактика терроризма и экстремизма на 2023 год"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</si>
</sst>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0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0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wrapText="1"/>
    </xf>
    <xf numFmtId="1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distributed"/>
    </xf>
    <xf numFmtId="4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distributed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="115" zoomScaleSheetLayoutView="115" zoomScalePageLayoutView="0" workbookViewId="0" topLeftCell="A1">
      <selection activeCell="A7" sqref="A7"/>
    </sheetView>
  </sheetViews>
  <sheetFormatPr defaultColWidth="9.00390625" defaultRowHeight="12.75"/>
  <cols>
    <col min="1" max="1" width="65.875" style="1" customWidth="1"/>
    <col min="2" max="2" width="14.25390625" style="1" customWidth="1"/>
    <col min="3" max="3" width="13.00390625" style="1" customWidth="1"/>
    <col min="4" max="4" width="12.875" style="1" customWidth="1"/>
    <col min="5" max="16384" width="9.125" style="1" customWidth="1"/>
  </cols>
  <sheetData>
    <row r="1" spans="1:4" ht="12.75">
      <c r="A1" s="43" t="s">
        <v>62</v>
      </c>
      <c r="B1" s="43"/>
      <c r="C1" s="43"/>
      <c r="D1" s="43"/>
    </row>
    <row r="3" spans="1:5" ht="42" customHeight="1">
      <c r="A3" s="3" t="s">
        <v>42</v>
      </c>
      <c r="B3" s="31" t="s">
        <v>63</v>
      </c>
      <c r="C3" s="31" t="s">
        <v>64</v>
      </c>
      <c r="D3" s="31" t="s">
        <v>0</v>
      </c>
      <c r="E3" s="3" t="s">
        <v>79</v>
      </c>
    </row>
    <row r="4" spans="1:5" ht="12.75">
      <c r="A4" s="4" t="s">
        <v>1</v>
      </c>
      <c r="B4" s="20">
        <f>B5+B24</f>
        <v>65023293.66</v>
      </c>
      <c r="C4" s="20">
        <f>C5+C24</f>
        <v>70555183.05</v>
      </c>
      <c r="D4" s="32">
        <f>C4/B4</f>
        <v>1.0850755026179644</v>
      </c>
      <c r="E4" s="30">
        <f>C4/70555183.05</f>
        <v>1</v>
      </c>
    </row>
    <row r="5" spans="1:5" ht="12.75">
      <c r="A5" s="4" t="s">
        <v>2</v>
      </c>
      <c r="B5" s="20">
        <f>B6+B14</f>
        <v>43564083.56</v>
      </c>
      <c r="C5" s="20">
        <f>C6+C14</f>
        <v>49135972.949999996</v>
      </c>
      <c r="D5" s="32">
        <f>C5/B5</f>
        <v>1.1279009894085328</v>
      </c>
      <c r="E5" s="30">
        <f aca="true" t="shared" si="0" ref="E5:E31">C5/70555183.05</f>
        <v>0.6964190414640274</v>
      </c>
    </row>
    <row r="6" spans="1:5" ht="13.5">
      <c r="A6" s="6" t="s">
        <v>3</v>
      </c>
      <c r="B6" s="21">
        <f>SUM(B7:B11)</f>
        <v>37029685</v>
      </c>
      <c r="C6" s="21">
        <f>SUM(C7:C11)</f>
        <v>41629983.58</v>
      </c>
      <c r="D6" s="32">
        <f>C6/B6</f>
        <v>1.1242327224765751</v>
      </c>
      <c r="E6" s="30">
        <f t="shared" si="0"/>
        <v>0.590034378487804</v>
      </c>
    </row>
    <row r="7" spans="1:5" ht="25.5">
      <c r="A7" s="2" t="s">
        <v>4</v>
      </c>
      <c r="B7" s="22">
        <v>12513219</v>
      </c>
      <c r="C7" s="22">
        <v>14693177.3</v>
      </c>
      <c r="D7" s="32">
        <f>C7/B7</f>
        <v>1.1742124308701063</v>
      </c>
      <c r="E7" s="30">
        <f t="shared" si="0"/>
        <v>0.20825085649040778</v>
      </c>
    </row>
    <row r="8" spans="1:5" ht="17.25" customHeight="1">
      <c r="A8" s="2" t="s">
        <v>5</v>
      </c>
      <c r="B8" s="22">
        <v>13128553</v>
      </c>
      <c r="C8" s="22">
        <v>16351497.2</v>
      </c>
      <c r="D8" s="5">
        <f aca="true" t="shared" si="1" ref="D8:D79">C8/B8</f>
        <v>1.245491197697111</v>
      </c>
      <c r="E8" s="30">
        <f t="shared" si="0"/>
        <v>0.23175472719576481</v>
      </c>
    </row>
    <row r="9" spans="1:5" ht="14.25" customHeight="1">
      <c r="A9" s="2" t="s">
        <v>6</v>
      </c>
      <c r="B9" s="22">
        <v>3130616</v>
      </c>
      <c r="C9" s="22">
        <v>3130616.8</v>
      </c>
      <c r="D9" s="5">
        <f t="shared" si="1"/>
        <v>1.0000002555407626</v>
      </c>
      <c r="E9" s="30">
        <f t="shared" si="0"/>
        <v>0.044371181034020435</v>
      </c>
    </row>
    <row r="10" spans="1:5" ht="14.25" customHeight="1">
      <c r="A10" s="2" t="s">
        <v>7</v>
      </c>
      <c r="B10" s="22">
        <v>2557000</v>
      </c>
      <c r="C10" s="22">
        <v>2684897.94</v>
      </c>
      <c r="D10" s="5">
        <f t="shared" si="1"/>
        <v>1.0500187485334376</v>
      </c>
      <c r="E10" s="30">
        <f t="shared" si="0"/>
        <v>0.03805387250001614</v>
      </c>
    </row>
    <row r="11" spans="1:5" ht="14.25" customHeight="1">
      <c r="A11" s="2" t="s">
        <v>8</v>
      </c>
      <c r="B11" s="22">
        <f>B12+B13</f>
        <v>5700297</v>
      </c>
      <c r="C11" s="22">
        <f>C12+C13</f>
        <v>4769794.34</v>
      </c>
      <c r="D11" s="5">
        <f t="shared" si="1"/>
        <v>0.8367624248350568</v>
      </c>
      <c r="E11" s="30">
        <f t="shared" si="0"/>
        <v>0.06760374126759494</v>
      </c>
    </row>
    <row r="12" spans="1:5" s="9" customFormat="1" ht="14.25" customHeight="1">
      <c r="A12" s="7" t="s">
        <v>44</v>
      </c>
      <c r="B12" s="23">
        <v>2944297</v>
      </c>
      <c r="C12" s="23">
        <v>2659958.59</v>
      </c>
      <c r="D12" s="8">
        <f t="shared" si="1"/>
        <v>0.9034274021948193</v>
      </c>
      <c r="E12" s="30">
        <f t="shared" si="0"/>
        <v>0.037700399531455826</v>
      </c>
    </row>
    <row r="13" spans="1:5" s="9" customFormat="1" ht="14.25" customHeight="1">
      <c r="A13" s="7" t="s">
        <v>45</v>
      </c>
      <c r="B13" s="23">
        <v>2756000</v>
      </c>
      <c r="C13" s="23">
        <v>2109835.75</v>
      </c>
      <c r="D13" s="8">
        <f t="shared" si="1"/>
        <v>0.7655427249637156</v>
      </c>
      <c r="E13" s="30">
        <f t="shared" si="0"/>
        <v>0.029903341736139115</v>
      </c>
    </row>
    <row r="14" spans="1:5" ht="14.25" customHeight="1">
      <c r="A14" s="6" t="s">
        <v>9</v>
      </c>
      <c r="B14" s="21">
        <f>SUM(B15:B23)</f>
        <v>6534398.5600000005</v>
      </c>
      <c r="C14" s="21">
        <f>SUM(C15:C23)</f>
        <v>7505989.369999999</v>
      </c>
      <c r="D14" s="5">
        <f t="shared" si="1"/>
        <v>1.1486886361581223</v>
      </c>
      <c r="E14" s="30">
        <f t="shared" si="0"/>
        <v>0.1063846629762234</v>
      </c>
    </row>
    <row r="15" spans="1:5" ht="12.75">
      <c r="A15" s="2" t="s">
        <v>10</v>
      </c>
      <c r="B15" s="22">
        <v>3435990</v>
      </c>
      <c r="C15" s="22">
        <v>4427271.76</v>
      </c>
      <c r="D15" s="5">
        <f t="shared" si="1"/>
        <v>1.2884996056449523</v>
      </c>
      <c r="E15" s="30">
        <f t="shared" si="0"/>
        <v>0.0627490648966575</v>
      </c>
    </row>
    <row r="16" spans="1:5" ht="12.75" hidden="1">
      <c r="A16" s="2" t="s">
        <v>55</v>
      </c>
      <c r="B16" s="22"/>
      <c r="C16" s="22"/>
      <c r="D16" s="5"/>
      <c r="E16" s="30">
        <f t="shared" si="0"/>
        <v>0</v>
      </c>
    </row>
    <row r="17" spans="1:5" ht="12.75">
      <c r="A17" s="2" t="s">
        <v>11</v>
      </c>
      <c r="B17" s="22">
        <v>15572.41</v>
      </c>
      <c r="C17" s="22">
        <v>15572.76</v>
      </c>
      <c r="D17" s="5">
        <f t="shared" si="1"/>
        <v>1.000022475647636</v>
      </c>
      <c r="E17" s="30">
        <f t="shared" si="0"/>
        <v>0.0002207174487657998</v>
      </c>
    </row>
    <row r="18" spans="1:5" ht="12.75" customHeight="1">
      <c r="A18" s="2" t="s">
        <v>12</v>
      </c>
      <c r="B18" s="22">
        <v>511400</v>
      </c>
      <c r="C18" s="22">
        <v>526483.08</v>
      </c>
      <c r="D18" s="5">
        <f t="shared" si="1"/>
        <v>1.029493703558858</v>
      </c>
      <c r="E18" s="30">
        <f t="shared" si="0"/>
        <v>0.0074620043098307855</v>
      </c>
    </row>
    <row r="19" spans="1:5" ht="12.75" customHeight="1">
      <c r="A19" s="2" t="s">
        <v>61</v>
      </c>
      <c r="B19" s="22">
        <v>8250</v>
      </c>
      <c r="C19" s="22">
        <v>8558.8</v>
      </c>
      <c r="D19" s="5">
        <f t="shared" si="1"/>
        <v>1.037430303030303</v>
      </c>
      <c r="E19" s="30">
        <f t="shared" si="0"/>
        <v>0.00012130646722204201</v>
      </c>
    </row>
    <row r="20" spans="1:5" ht="25.5">
      <c r="A20" s="10" t="s">
        <v>13</v>
      </c>
      <c r="B20" s="22">
        <v>1050000</v>
      </c>
      <c r="C20" s="22">
        <v>1036587.38</v>
      </c>
      <c r="D20" s="5">
        <f t="shared" si="1"/>
        <v>0.9872260761904762</v>
      </c>
      <c r="E20" s="30">
        <f t="shared" si="0"/>
        <v>0.01469186720506992</v>
      </c>
    </row>
    <row r="21" spans="1:5" ht="38.25">
      <c r="A21" s="10" t="s">
        <v>14</v>
      </c>
      <c r="B21" s="22">
        <v>658888.15</v>
      </c>
      <c r="C21" s="22">
        <v>514800</v>
      </c>
      <c r="D21" s="5">
        <f t="shared" si="1"/>
        <v>0.7813162218807547</v>
      </c>
      <c r="E21" s="30">
        <f t="shared" si="0"/>
        <v>0.007296416474962289</v>
      </c>
    </row>
    <row r="22" spans="1:5" ht="18" customHeight="1">
      <c r="A22" s="2" t="s">
        <v>15</v>
      </c>
      <c r="B22" s="22">
        <f>474608+30000</f>
        <v>504608</v>
      </c>
      <c r="C22" s="22">
        <f>520276.73+30214.35</f>
        <v>550491.08</v>
      </c>
      <c r="D22" s="5">
        <f t="shared" si="1"/>
        <v>1.0909281660219416</v>
      </c>
      <c r="E22" s="30">
        <f t="shared" si="0"/>
        <v>0.007802276972478211</v>
      </c>
    </row>
    <row r="23" spans="1:5" ht="15" customHeight="1">
      <c r="A23" s="2" t="s">
        <v>16</v>
      </c>
      <c r="B23" s="22">
        <v>349690</v>
      </c>
      <c r="C23" s="22">
        <v>426224.51</v>
      </c>
      <c r="D23" s="5">
        <f t="shared" si="1"/>
        <v>1.218863879436072</v>
      </c>
      <c r="E23" s="30">
        <f t="shared" si="0"/>
        <v>0.006041009201236847</v>
      </c>
    </row>
    <row r="24" spans="1:5" ht="25.5">
      <c r="A24" s="4" t="s">
        <v>17</v>
      </c>
      <c r="B24" s="20">
        <f>SUM(B25:B31)</f>
        <v>21459210.099999998</v>
      </c>
      <c r="C24" s="20">
        <f>SUM(C25:C31)</f>
        <v>21419210.099999998</v>
      </c>
      <c r="D24" s="5">
        <f t="shared" si="1"/>
        <v>0.998135998491389</v>
      </c>
      <c r="E24" s="30">
        <f t="shared" si="0"/>
        <v>0.3035809585359725</v>
      </c>
    </row>
    <row r="25" spans="1:5" ht="12.75">
      <c r="A25" s="2" t="s">
        <v>18</v>
      </c>
      <c r="B25" s="22">
        <v>7034788</v>
      </c>
      <c r="C25" s="22">
        <v>7034788</v>
      </c>
      <c r="D25" s="5">
        <f t="shared" si="1"/>
        <v>1</v>
      </c>
      <c r="E25" s="30">
        <f t="shared" si="0"/>
        <v>0.09970618310230576</v>
      </c>
    </row>
    <row r="26" spans="1:5" ht="25.5">
      <c r="A26" s="2" t="s">
        <v>65</v>
      </c>
      <c r="B26" s="22">
        <v>186833</v>
      </c>
      <c r="C26" s="22">
        <v>186833</v>
      </c>
      <c r="D26" s="5">
        <f t="shared" si="1"/>
        <v>1</v>
      </c>
      <c r="E26" s="30">
        <f t="shared" si="0"/>
        <v>0.00264804075226618</v>
      </c>
    </row>
    <row r="27" spans="1:5" ht="25.5">
      <c r="A27" s="2" t="s">
        <v>80</v>
      </c>
      <c r="B27" s="22">
        <v>4810000</v>
      </c>
      <c r="C27" s="22">
        <v>4810000</v>
      </c>
      <c r="D27" s="5">
        <f t="shared" si="1"/>
        <v>1</v>
      </c>
      <c r="E27" s="30">
        <f t="shared" si="0"/>
        <v>0.0681735882761628</v>
      </c>
    </row>
    <row r="28" spans="1:5" ht="25.5">
      <c r="A28" s="2" t="s">
        <v>81</v>
      </c>
      <c r="B28" s="22">
        <v>100000</v>
      </c>
      <c r="C28" s="22">
        <v>60000</v>
      </c>
      <c r="D28" s="5">
        <f t="shared" si="1"/>
        <v>0.6</v>
      </c>
      <c r="E28" s="30">
        <f t="shared" si="0"/>
        <v>0.0008503981905550453</v>
      </c>
    </row>
    <row r="29" spans="1:5" ht="12.75">
      <c r="A29" s="2" t="s">
        <v>46</v>
      </c>
      <c r="B29" s="22">
        <v>6198433.9</v>
      </c>
      <c r="C29" s="22">
        <v>6198433.9</v>
      </c>
      <c r="D29" s="5">
        <f t="shared" si="1"/>
        <v>1</v>
      </c>
      <c r="E29" s="30">
        <f t="shared" si="0"/>
        <v>0.08785228288058422</v>
      </c>
    </row>
    <row r="30" spans="1:5" ht="25.5">
      <c r="A30" s="2" t="s">
        <v>19</v>
      </c>
      <c r="B30" s="22">
        <v>1293510</v>
      </c>
      <c r="C30" s="22">
        <v>1293510</v>
      </c>
      <c r="D30" s="5">
        <f t="shared" si="1"/>
        <v>1</v>
      </c>
      <c r="E30" s="30">
        <f t="shared" si="0"/>
        <v>0.018333309391080944</v>
      </c>
    </row>
    <row r="31" spans="1:5" ht="12.75">
      <c r="A31" s="2" t="s">
        <v>56</v>
      </c>
      <c r="B31" s="22">
        <v>1835645.2</v>
      </c>
      <c r="C31" s="22">
        <v>1835645.2</v>
      </c>
      <c r="D31" s="5">
        <f t="shared" si="1"/>
        <v>1</v>
      </c>
      <c r="E31" s="30">
        <f t="shared" si="0"/>
        <v>0.02601715594301757</v>
      </c>
    </row>
    <row r="32" spans="1:5" ht="12.75">
      <c r="A32" s="4" t="s">
        <v>43</v>
      </c>
      <c r="B32" s="29">
        <f>B33+B42+B44+B47+B52+B68+B70+B75+B78+B80</f>
        <v>72439899.88</v>
      </c>
      <c r="C32" s="29">
        <f>C33+C42+C44+C47+C52+C68+C70+C75+C78+C80</f>
        <v>65650291.06</v>
      </c>
      <c r="D32" s="5">
        <f t="shared" si="1"/>
        <v>0.9062725261734584</v>
      </c>
      <c r="E32" s="30">
        <f>C32/65650291.06</f>
        <v>1</v>
      </c>
    </row>
    <row r="33" spans="1:5" ht="14.25" customHeight="1">
      <c r="A33" s="11" t="s">
        <v>20</v>
      </c>
      <c r="B33" s="25">
        <f>B34+B35+B36+B37</f>
        <v>31148511.560000002</v>
      </c>
      <c r="C33" s="25">
        <f>C34+C35+C36+C37</f>
        <v>30303531.89</v>
      </c>
      <c r="D33" s="5">
        <f t="shared" si="1"/>
        <v>0.972872550639463</v>
      </c>
      <c r="E33" s="30">
        <f aca="true" t="shared" si="2" ref="E33:E79">C33/65650291.06</f>
        <v>0.4615902138545675</v>
      </c>
    </row>
    <row r="34" spans="1:5" ht="25.5">
      <c r="A34" s="2" t="s">
        <v>21</v>
      </c>
      <c r="B34" s="24">
        <v>2288501.7</v>
      </c>
      <c r="C34" s="24">
        <v>2288501.7</v>
      </c>
      <c r="D34" s="5">
        <f t="shared" si="1"/>
        <v>1</v>
      </c>
      <c r="E34" s="30">
        <f t="shared" si="2"/>
        <v>0.03485897264200187</v>
      </c>
    </row>
    <row r="35" spans="1:5" ht="27.75" customHeight="1">
      <c r="A35" s="2" t="s">
        <v>22</v>
      </c>
      <c r="B35" s="24">
        <v>2269689.41</v>
      </c>
      <c r="C35" s="24">
        <v>2269689.41</v>
      </c>
      <c r="D35" s="5">
        <f t="shared" si="1"/>
        <v>1</v>
      </c>
      <c r="E35" s="30">
        <f t="shared" si="2"/>
        <v>0.034572419609315286</v>
      </c>
    </row>
    <row r="36" spans="1:5" ht="12.75">
      <c r="A36" s="2" t="s">
        <v>23</v>
      </c>
      <c r="B36" s="24">
        <v>7335932.97</v>
      </c>
      <c r="C36" s="24">
        <v>7322555.2</v>
      </c>
      <c r="D36" s="5">
        <f t="shared" si="1"/>
        <v>0.998176405093298</v>
      </c>
      <c r="E36" s="30">
        <f t="shared" si="2"/>
        <v>0.11153880785246895</v>
      </c>
    </row>
    <row r="37" spans="1:5" ht="12.75">
      <c r="A37" s="7" t="s">
        <v>24</v>
      </c>
      <c r="B37" s="26">
        <f>SUM(B38:B41)</f>
        <v>19254387.48</v>
      </c>
      <c r="C37" s="26">
        <f>SUM(C38:C41)</f>
        <v>18422785.58</v>
      </c>
      <c r="D37" s="5">
        <f t="shared" si="1"/>
        <v>0.956809745266433</v>
      </c>
      <c r="E37" s="30">
        <f t="shared" si="2"/>
        <v>0.2806200137507813</v>
      </c>
    </row>
    <row r="38" spans="1:5" ht="32.25" customHeight="1">
      <c r="A38" s="2" t="s">
        <v>66</v>
      </c>
      <c r="B38" s="24">
        <v>112180</v>
      </c>
      <c r="C38" s="24">
        <v>112180</v>
      </c>
      <c r="D38" s="5">
        <f t="shared" si="1"/>
        <v>1</v>
      </c>
      <c r="E38" s="30">
        <f t="shared" si="2"/>
        <v>0.0017087509923981135</v>
      </c>
    </row>
    <row r="39" spans="1:5" ht="25.5">
      <c r="A39" s="2" t="s">
        <v>25</v>
      </c>
      <c r="B39" s="24">
        <v>397100</v>
      </c>
      <c r="C39" s="24">
        <v>197100</v>
      </c>
      <c r="D39" s="5">
        <f t="shared" si="1"/>
        <v>0.49634852681944097</v>
      </c>
      <c r="E39" s="30">
        <f t="shared" si="2"/>
        <v>0.003002271533265004</v>
      </c>
    </row>
    <row r="40" spans="1:5" ht="26.25" customHeight="1">
      <c r="A40" s="2" t="s">
        <v>26</v>
      </c>
      <c r="B40" s="24">
        <v>154650</v>
      </c>
      <c r="C40" s="24">
        <v>154650</v>
      </c>
      <c r="D40" s="5">
        <f t="shared" si="1"/>
        <v>1</v>
      </c>
      <c r="E40" s="30">
        <f t="shared" si="2"/>
        <v>0.0023556635850808367</v>
      </c>
    </row>
    <row r="41" spans="1:5" ht="27.75" customHeight="1">
      <c r="A41" s="2" t="s">
        <v>27</v>
      </c>
      <c r="B41" s="24">
        <v>18590457.48</v>
      </c>
      <c r="C41" s="24">
        <v>17958855.58</v>
      </c>
      <c r="D41" s="5">
        <f t="shared" si="1"/>
        <v>0.966025478357405</v>
      </c>
      <c r="E41" s="30">
        <f t="shared" si="2"/>
        <v>0.27355332764003737</v>
      </c>
    </row>
    <row r="42" spans="1:5" ht="15" customHeight="1">
      <c r="A42" s="11" t="s">
        <v>28</v>
      </c>
      <c r="B42" s="25">
        <f>B43</f>
        <v>1293510</v>
      </c>
      <c r="C42" s="25">
        <f>C43</f>
        <v>1293510</v>
      </c>
      <c r="D42" s="5">
        <f t="shared" si="1"/>
        <v>1</v>
      </c>
      <c r="E42" s="30">
        <f t="shared" si="2"/>
        <v>0.01970303526632986</v>
      </c>
    </row>
    <row r="43" spans="1:5" ht="27.75" customHeight="1">
      <c r="A43" s="2" t="s">
        <v>29</v>
      </c>
      <c r="B43" s="24">
        <v>1293510</v>
      </c>
      <c r="C43" s="24">
        <v>1293510</v>
      </c>
      <c r="D43" s="5">
        <f t="shared" si="1"/>
        <v>1</v>
      </c>
      <c r="E43" s="30">
        <f t="shared" si="2"/>
        <v>0.01970303526632986</v>
      </c>
    </row>
    <row r="44" spans="1:5" ht="13.5">
      <c r="A44" s="11" t="s">
        <v>30</v>
      </c>
      <c r="B44" s="25">
        <f>B45+B46</f>
        <v>70000</v>
      </c>
      <c r="C44" s="25">
        <f>C45+C46</f>
        <v>0</v>
      </c>
      <c r="D44" s="5">
        <f t="shared" si="1"/>
        <v>0</v>
      </c>
      <c r="E44" s="30">
        <f t="shared" si="2"/>
        <v>0</v>
      </c>
    </row>
    <row r="45" spans="1:5" ht="38.25">
      <c r="A45" s="2" t="s">
        <v>67</v>
      </c>
      <c r="B45" s="24">
        <v>20000</v>
      </c>
      <c r="C45" s="24"/>
      <c r="D45" s="5">
        <f t="shared" si="1"/>
        <v>0</v>
      </c>
      <c r="E45" s="30">
        <f t="shared" si="2"/>
        <v>0</v>
      </c>
    </row>
    <row r="46" spans="1:5" ht="27.75" customHeight="1">
      <c r="A46" s="2" t="s">
        <v>68</v>
      </c>
      <c r="B46" s="24">
        <v>50000</v>
      </c>
      <c r="C46" s="24"/>
      <c r="D46" s="5">
        <f t="shared" si="1"/>
        <v>0</v>
      </c>
      <c r="E46" s="30">
        <f t="shared" si="2"/>
        <v>0</v>
      </c>
    </row>
    <row r="47" spans="1:5" ht="15" customHeight="1">
      <c r="A47" s="11" t="s">
        <v>31</v>
      </c>
      <c r="B47" s="25">
        <f>B48+B49+B50</f>
        <v>18199443.21</v>
      </c>
      <c r="C47" s="25">
        <f>C48+C49+C50</f>
        <v>13110450.610000001</v>
      </c>
      <c r="D47" s="5">
        <f t="shared" si="1"/>
        <v>0.7203764674952383</v>
      </c>
      <c r="E47" s="30">
        <f t="shared" si="2"/>
        <v>0.19970133259604167</v>
      </c>
    </row>
    <row r="48" spans="1:5" ht="15" customHeight="1">
      <c r="A48" s="2" t="s">
        <v>70</v>
      </c>
      <c r="B48" s="24">
        <v>100000</v>
      </c>
      <c r="C48" s="24">
        <v>60000</v>
      </c>
      <c r="D48" s="5">
        <f t="shared" si="1"/>
        <v>0.6</v>
      </c>
      <c r="E48" s="30">
        <f t="shared" si="2"/>
        <v>0.0009139334956666679</v>
      </c>
    </row>
    <row r="49" spans="1:5" s="9" customFormat="1" ht="13.5">
      <c r="A49" s="2" t="s">
        <v>57</v>
      </c>
      <c r="B49" s="24">
        <v>1560000</v>
      </c>
      <c r="C49" s="24">
        <v>1539682.55</v>
      </c>
      <c r="D49" s="8">
        <f t="shared" si="1"/>
        <v>0.9869759935897436</v>
      </c>
      <c r="E49" s="30">
        <f t="shared" si="2"/>
        <v>0.023452790918974488</v>
      </c>
    </row>
    <row r="50" spans="1:5" s="9" customFormat="1" ht="16.5" customHeight="1">
      <c r="A50" s="2" t="s">
        <v>32</v>
      </c>
      <c r="B50" s="26">
        <f>SUM(B51:B51)</f>
        <v>16539443.21</v>
      </c>
      <c r="C50" s="26">
        <f>SUM(C51:C51)</f>
        <v>11510768.06</v>
      </c>
      <c r="D50" s="8">
        <f t="shared" si="1"/>
        <v>0.6959586192744635</v>
      </c>
      <c r="E50" s="30">
        <f t="shared" si="2"/>
        <v>0.1753346081814005</v>
      </c>
    </row>
    <row r="51" spans="1:5" ht="25.5">
      <c r="A51" s="2" t="s">
        <v>69</v>
      </c>
      <c r="B51" s="24">
        <v>16539443.21</v>
      </c>
      <c r="C51" s="24">
        <v>11510768.06</v>
      </c>
      <c r="D51" s="5">
        <f t="shared" si="1"/>
        <v>0.6959586192744635</v>
      </c>
      <c r="E51" s="30">
        <f t="shared" si="2"/>
        <v>0.1753346081814005</v>
      </c>
    </row>
    <row r="52" spans="1:5" ht="13.5">
      <c r="A52" s="11" t="s">
        <v>33</v>
      </c>
      <c r="B52" s="25">
        <f>B53+B55+B57+B66</f>
        <v>9028561.7</v>
      </c>
      <c r="C52" s="25">
        <f>C53+C55+C57+C66</f>
        <v>8865510.75</v>
      </c>
      <c r="D52" s="5">
        <f t="shared" si="1"/>
        <v>0.9819405398758033</v>
      </c>
      <c r="E52" s="30">
        <f t="shared" si="2"/>
        <v>0.13504145384363206</v>
      </c>
    </row>
    <row r="53" spans="1:5" s="15" customFormat="1" ht="13.5">
      <c r="A53" s="14" t="s">
        <v>34</v>
      </c>
      <c r="B53" s="25">
        <f>B54</f>
        <v>339892</v>
      </c>
      <c r="C53" s="25">
        <f>C54</f>
        <v>328294.81</v>
      </c>
      <c r="D53" s="5">
        <f t="shared" si="1"/>
        <v>0.9658797794593577</v>
      </c>
      <c r="E53" s="30">
        <f t="shared" si="2"/>
        <v>0.005000660388542076</v>
      </c>
    </row>
    <row r="54" spans="1:5" ht="12.75">
      <c r="A54" s="2" t="s">
        <v>35</v>
      </c>
      <c r="B54" s="24">
        <v>339892</v>
      </c>
      <c r="C54" s="24">
        <v>328294.81</v>
      </c>
      <c r="D54" s="5">
        <f t="shared" si="1"/>
        <v>0.9658797794593577</v>
      </c>
      <c r="E54" s="30">
        <f t="shared" si="2"/>
        <v>0.005000660388542076</v>
      </c>
    </row>
    <row r="55" spans="1:5" s="15" customFormat="1" ht="13.5">
      <c r="A55" s="14" t="s">
        <v>36</v>
      </c>
      <c r="B55" s="25">
        <f>SUM(B56)</f>
        <v>105624.57</v>
      </c>
      <c r="C55" s="25">
        <f>SUM(C56)</f>
        <v>105624.57</v>
      </c>
      <c r="D55" s="5">
        <f t="shared" si="1"/>
        <v>1</v>
      </c>
      <c r="E55" s="30">
        <f t="shared" si="2"/>
        <v>0.0016088972081398111</v>
      </c>
    </row>
    <row r="56" spans="1:5" ht="25.5">
      <c r="A56" s="2" t="s">
        <v>37</v>
      </c>
      <c r="B56" s="24">
        <v>105624.57</v>
      </c>
      <c r="C56" s="24">
        <v>105624.57</v>
      </c>
      <c r="D56" s="5">
        <f t="shared" si="1"/>
        <v>1</v>
      </c>
      <c r="E56" s="30">
        <f t="shared" si="2"/>
        <v>0.0016088972081398111</v>
      </c>
    </row>
    <row r="57" spans="1:5" s="15" customFormat="1" ht="15" customHeight="1">
      <c r="A57" s="14" t="s">
        <v>38</v>
      </c>
      <c r="B57" s="25">
        <f>B58+B59+B62+B65</f>
        <v>8562045.129999999</v>
      </c>
      <c r="C57" s="25">
        <f>C58+C59+C62+C65</f>
        <v>8410612.37</v>
      </c>
      <c r="D57" s="5">
        <f t="shared" si="1"/>
        <v>0.9823134826200105</v>
      </c>
      <c r="E57" s="30">
        <f t="shared" si="2"/>
        <v>0.1281123394001903</v>
      </c>
    </row>
    <row r="58" spans="1:5" s="9" customFormat="1" ht="26.25">
      <c r="A58" s="16" t="s">
        <v>58</v>
      </c>
      <c r="B58" s="26">
        <v>1301160.78</v>
      </c>
      <c r="C58" s="26">
        <v>1149728.02</v>
      </c>
      <c r="D58" s="8">
        <f t="shared" si="1"/>
        <v>0.8836171806531088</v>
      </c>
      <c r="E58" s="30">
        <f t="shared" si="2"/>
        <v>0.01751291580640861</v>
      </c>
    </row>
    <row r="59" spans="1:5" s="9" customFormat="1" ht="39">
      <c r="A59" s="16" t="s">
        <v>51</v>
      </c>
      <c r="B59" s="26">
        <f>SUM(B60:B61)</f>
        <v>3230741.32</v>
      </c>
      <c r="C59" s="26">
        <f>SUM(C60:C61)</f>
        <v>3230741.32</v>
      </c>
      <c r="D59" s="8">
        <f t="shared" si="1"/>
        <v>1</v>
      </c>
      <c r="E59" s="30">
        <f t="shared" si="2"/>
        <v>0.04921137846970575</v>
      </c>
    </row>
    <row r="60" spans="1:5" ht="25.5" customHeight="1">
      <c r="A60" s="12" t="s">
        <v>52</v>
      </c>
      <c r="B60" s="24">
        <v>32307.42</v>
      </c>
      <c r="C60" s="24">
        <v>32307.42</v>
      </c>
      <c r="D60" s="5">
        <f t="shared" si="1"/>
        <v>1</v>
      </c>
      <c r="E60" s="30">
        <f t="shared" si="2"/>
        <v>0.000492113888276187</v>
      </c>
    </row>
    <row r="61" spans="1:5" ht="39" customHeight="1">
      <c r="A61" s="12" t="s">
        <v>47</v>
      </c>
      <c r="B61" s="24">
        <v>3198433.9</v>
      </c>
      <c r="C61" s="24">
        <v>3198433.9</v>
      </c>
      <c r="D61" s="5">
        <f t="shared" si="1"/>
        <v>1</v>
      </c>
      <c r="E61" s="30">
        <f t="shared" si="2"/>
        <v>0.04871926458142956</v>
      </c>
    </row>
    <row r="62" spans="1:5" ht="26.25">
      <c r="A62" s="16" t="s">
        <v>71</v>
      </c>
      <c r="B62" s="26">
        <f>SUM(B63:B64)</f>
        <v>3030303.03</v>
      </c>
      <c r="C62" s="26">
        <f>SUM(C63:C64)</f>
        <v>3030303.03</v>
      </c>
      <c r="D62" s="8">
        <f>C62/B62</f>
        <v>1</v>
      </c>
      <c r="E62" s="30">
        <f t="shared" si="2"/>
        <v>0.04615825735228659</v>
      </c>
    </row>
    <row r="63" spans="1:5" ht="51.75">
      <c r="A63" s="27" t="s">
        <v>72</v>
      </c>
      <c r="B63" s="26">
        <v>30303.03</v>
      </c>
      <c r="C63" s="26">
        <v>30303.03</v>
      </c>
      <c r="D63" s="8">
        <f>C63/B63</f>
        <v>1</v>
      </c>
      <c r="E63" s="30">
        <f t="shared" si="2"/>
        <v>0.00046158256895319845</v>
      </c>
    </row>
    <row r="64" spans="1:5" ht="64.5">
      <c r="A64" s="27" t="s">
        <v>73</v>
      </c>
      <c r="B64" s="26">
        <v>3000000</v>
      </c>
      <c r="C64" s="26">
        <v>3000000</v>
      </c>
      <c r="D64" s="8">
        <f>C64/B64</f>
        <v>1</v>
      </c>
      <c r="E64" s="30">
        <f t="shared" si="2"/>
        <v>0.0456966747833334</v>
      </c>
    </row>
    <row r="65" spans="1:5" ht="39" customHeight="1">
      <c r="A65" s="12" t="s">
        <v>74</v>
      </c>
      <c r="B65" s="24">
        <v>999840</v>
      </c>
      <c r="C65" s="24">
        <v>999840</v>
      </c>
      <c r="D65" s="5">
        <f>C65/B65</f>
        <v>1</v>
      </c>
      <c r="E65" s="30">
        <f t="shared" si="2"/>
        <v>0.015229787771789354</v>
      </c>
    </row>
    <row r="66" spans="1:5" s="15" customFormat="1" ht="13.5">
      <c r="A66" s="14" t="s">
        <v>39</v>
      </c>
      <c r="B66" s="25">
        <f>B67</f>
        <v>21000</v>
      </c>
      <c r="C66" s="25">
        <f>C67</f>
        <v>20979</v>
      </c>
      <c r="D66" s="5">
        <f t="shared" si="1"/>
        <v>0.999</v>
      </c>
      <c r="E66" s="30">
        <f t="shared" si="2"/>
        <v>0.0003195568467598504</v>
      </c>
    </row>
    <row r="67" spans="1:5" ht="25.5">
      <c r="A67" s="2" t="s">
        <v>86</v>
      </c>
      <c r="B67" s="24">
        <v>21000</v>
      </c>
      <c r="C67" s="24">
        <v>20979</v>
      </c>
      <c r="D67" s="5">
        <f t="shared" si="1"/>
        <v>0.999</v>
      </c>
      <c r="E67" s="30">
        <f t="shared" si="2"/>
        <v>0.0003195568467598504</v>
      </c>
    </row>
    <row r="68" spans="1:5" ht="13.5">
      <c r="A68" s="11" t="s">
        <v>75</v>
      </c>
      <c r="B68" s="25">
        <f>B69</f>
        <v>454945.2</v>
      </c>
      <c r="C68" s="25">
        <f>C69</f>
        <v>454945.2</v>
      </c>
      <c r="D68" s="5">
        <f>C68/B68</f>
        <v>1</v>
      </c>
      <c r="E68" s="30">
        <f t="shared" si="2"/>
        <v>0.006929827616212856</v>
      </c>
    </row>
    <row r="69" spans="1:5" ht="12.75">
      <c r="A69" s="2" t="s">
        <v>76</v>
      </c>
      <c r="B69" s="24">
        <v>454945.2</v>
      </c>
      <c r="C69" s="24">
        <v>454945.2</v>
      </c>
      <c r="D69" s="5">
        <f>C69/B69</f>
        <v>1</v>
      </c>
      <c r="E69" s="30">
        <f t="shared" si="2"/>
        <v>0.006929827616212856</v>
      </c>
    </row>
    <row r="70" spans="1:5" ht="13.5">
      <c r="A70" s="11" t="s">
        <v>40</v>
      </c>
      <c r="B70" s="25">
        <f>B71+B73+B74</f>
        <v>11943277.77</v>
      </c>
      <c r="C70" s="25">
        <f>C71+C73+C74</f>
        <v>11320692.17</v>
      </c>
      <c r="D70" s="5">
        <f t="shared" si="1"/>
        <v>0.9478714627600929</v>
      </c>
      <c r="E70" s="30">
        <f t="shared" si="2"/>
        <v>0.17243932947157295</v>
      </c>
    </row>
    <row r="71" spans="1:5" ht="39">
      <c r="A71" s="16" t="s">
        <v>77</v>
      </c>
      <c r="B71" s="25">
        <f>B72</f>
        <v>4817773.74</v>
      </c>
      <c r="C71" s="25">
        <f>C72</f>
        <v>4817773.74</v>
      </c>
      <c r="D71" s="5">
        <f t="shared" si="1"/>
        <v>1</v>
      </c>
      <c r="E71" s="30">
        <f t="shared" si="2"/>
        <v>0.07338541325882128</v>
      </c>
    </row>
    <row r="72" spans="1:5" ht="64.5">
      <c r="A72" s="28" t="s">
        <v>78</v>
      </c>
      <c r="B72" s="25">
        <v>4817773.74</v>
      </c>
      <c r="C72" s="25">
        <v>4817773.74</v>
      </c>
      <c r="D72" s="5">
        <f t="shared" si="1"/>
        <v>1</v>
      </c>
      <c r="E72" s="30">
        <f t="shared" si="2"/>
        <v>0.07338541325882128</v>
      </c>
    </row>
    <row r="73" spans="1:5" ht="25.5">
      <c r="A73" s="2" t="s">
        <v>48</v>
      </c>
      <c r="B73" s="24">
        <v>6724121.12</v>
      </c>
      <c r="C73" s="24">
        <v>6101535.52</v>
      </c>
      <c r="D73" s="5">
        <f t="shared" si="1"/>
        <v>0.9074101151824582</v>
      </c>
      <c r="E73" s="30">
        <f t="shared" si="2"/>
        <v>0.09293996144546567</v>
      </c>
    </row>
    <row r="74" spans="1:5" ht="25.5">
      <c r="A74" s="2" t="s">
        <v>49</v>
      </c>
      <c r="B74" s="24">
        <v>401382.91</v>
      </c>
      <c r="C74" s="24">
        <v>401382.91</v>
      </c>
      <c r="D74" s="5">
        <f t="shared" si="1"/>
        <v>1</v>
      </c>
      <c r="E74" s="30">
        <f t="shared" si="2"/>
        <v>0.006113954767285992</v>
      </c>
    </row>
    <row r="75" spans="1:5" s="13" customFormat="1" ht="13.5">
      <c r="A75" s="11" t="s">
        <v>50</v>
      </c>
      <c r="B75" s="25">
        <f>B76+B77</f>
        <v>296650.44</v>
      </c>
      <c r="C75" s="25">
        <f>C76+C77</f>
        <v>296650.44</v>
      </c>
      <c r="D75" s="5">
        <f t="shared" si="1"/>
        <v>1</v>
      </c>
      <c r="E75" s="30">
        <f t="shared" si="2"/>
        <v>0.0045186462270042525</v>
      </c>
    </row>
    <row r="76" spans="1:5" ht="12.75">
      <c r="A76" s="2" t="s">
        <v>53</v>
      </c>
      <c r="B76" s="24">
        <v>256650.44</v>
      </c>
      <c r="C76" s="24">
        <v>256650.44</v>
      </c>
      <c r="D76" s="5">
        <f t="shared" si="1"/>
        <v>1</v>
      </c>
      <c r="E76" s="30">
        <f t="shared" si="2"/>
        <v>0.003909357229893141</v>
      </c>
    </row>
    <row r="77" spans="1:5" ht="12.75">
      <c r="A77" s="2" t="s">
        <v>54</v>
      </c>
      <c r="B77" s="24">
        <v>40000</v>
      </c>
      <c r="C77" s="24">
        <v>40000</v>
      </c>
      <c r="D77" s="5">
        <f t="shared" si="1"/>
        <v>1</v>
      </c>
      <c r="E77" s="30">
        <f t="shared" si="2"/>
        <v>0.0006092889971111119</v>
      </c>
    </row>
    <row r="78" spans="1:5" ht="13.5">
      <c r="A78" s="11" t="s">
        <v>41</v>
      </c>
      <c r="B78" s="25">
        <f>B79</f>
        <v>5000</v>
      </c>
      <c r="C78" s="25">
        <f>C79</f>
        <v>5000</v>
      </c>
      <c r="D78" s="5">
        <f t="shared" si="1"/>
        <v>1</v>
      </c>
      <c r="E78" s="30">
        <f t="shared" si="2"/>
        <v>7.616112463888899E-05</v>
      </c>
    </row>
    <row r="79" spans="1:5" ht="25.5">
      <c r="A79" s="2" t="s">
        <v>85</v>
      </c>
      <c r="B79" s="24">
        <v>5000</v>
      </c>
      <c r="C79" s="24">
        <v>5000</v>
      </c>
      <c r="D79" s="5">
        <f t="shared" si="1"/>
        <v>1</v>
      </c>
      <c r="E79" s="30">
        <f t="shared" si="2"/>
        <v>7.616112463888899E-05</v>
      </c>
    </row>
    <row r="80" spans="1:4" s="15" customFormat="1" ht="24.75" customHeight="1" hidden="1">
      <c r="A80" s="11" t="s">
        <v>59</v>
      </c>
      <c r="B80" s="18">
        <f>B81</f>
        <v>0</v>
      </c>
      <c r="C80" s="18">
        <f>C81</f>
        <v>0</v>
      </c>
      <c r="D80" s="5"/>
    </row>
    <row r="81" spans="1:4" ht="12.75" hidden="1">
      <c r="A81" s="17" t="s">
        <v>60</v>
      </c>
      <c r="B81" s="19"/>
      <c r="C81" s="19"/>
      <c r="D81" s="5"/>
    </row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</sheetData>
  <sheetProtection/>
  <mergeCells count="1">
    <mergeCell ref="A1:D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4" r:id="rId1"/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90.375" style="0" bestFit="1" customWidth="1"/>
    <col min="3" max="3" width="16.00390625" style="0" bestFit="1" customWidth="1"/>
    <col min="4" max="4" width="11.75390625" style="0" bestFit="1" customWidth="1"/>
  </cols>
  <sheetData>
    <row r="2" ht="12.75">
      <c r="F2" s="42">
        <v>0.299</v>
      </c>
    </row>
    <row r="3" spans="2:6" ht="12.75">
      <c r="B3" s="34" t="s">
        <v>4</v>
      </c>
      <c r="C3" s="35">
        <v>14693177.3</v>
      </c>
      <c r="D3" s="41">
        <f>C3/70555183.05</f>
        <v>0.20825085649040778</v>
      </c>
      <c r="E3" s="41">
        <f>C3/49135972.95</f>
        <v>0.2990309628131623</v>
      </c>
      <c r="F3" s="42">
        <v>0.299</v>
      </c>
    </row>
    <row r="4" spans="2:6" ht="12.75">
      <c r="B4" s="34" t="s">
        <v>5</v>
      </c>
      <c r="C4" s="35">
        <v>16351497.2</v>
      </c>
      <c r="D4" s="41">
        <f aca="true" t="shared" si="0" ref="D4:D21">C4/70555183.05</f>
        <v>0.23175472719576481</v>
      </c>
      <c r="E4" s="41">
        <f aca="true" t="shared" si="1" ref="E4:E12">C4/49135972.95</f>
        <v>0.3327805723240492</v>
      </c>
      <c r="F4" s="42">
        <v>0.333</v>
      </c>
    </row>
    <row r="5" spans="2:6" ht="12.75">
      <c r="B5" s="34" t="s">
        <v>6</v>
      </c>
      <c r="C5" s="35">
        <v>3130616.8</v>
      </c>
      <c r="D5" s="41">
        <f t="shared" si="0"/>
        <v>0.044371181034020435</v>
      </c>
      <c r="E5" s="41">
        <f t="shared" si="1"/>
        <v>0.06371333693108441</v>
      </c>
      <c r="F5" s="42">
        <v>0.064</v>
      </c>
    </row>
    <row r="6" spans="2:6" ht="12.75">
      <c r="B6" s="34" t="s">
        <v>7</v>
      </c>
      <c r="C6" s="35">
        <v>2684897.94</v>
      </c>
      <c r="D6" s="41">
        <f t="shared" si="0"/>
        <v>0.03805387250001614</v>
      </c>
      <c r="E6" s="41">
        <f t="shared" si="1"/>
        <v>0.05464220567550601</v>
      </c>
      <c r="F6" s="42">
        <v>0.055</v>
      </c>
    </row>
    <row r="7" spans="2:6" ht="12.75">
      <c r="B7" s="34" t="s">
        <v>8</v>
      </c>
      <c r="C7" s="35">
        <v>4769794.34</v>
      </c>
      <c r="D7" s="41">
        <f t="shared" si="0"/>
        <v>0.06760374126759494</v>
      </c>
      <c r="E7" s="41">
        <f t="shared" si="1"/>
        <v>0.09707336710018274</v>
      </c>
      <c r="F7" s="42">
        <v>0.097</v>
      </c>
    </row>
    <row r="8" spans="2:6" ht="12.75">
      <c r="B8" s="36" t="s">
        <v>82</v>
      </c>
      <c r="C8" s="35">
        <v>4977886.4</v>
      </c>
      <c r="D8" s="41">
        <f t="shared" si="0"/>
        <v>0.07055309312247615</v>
      </c>
      <c r="E8" s="41">
        <f t="shared" si="1"/>
        <v>0.10130839181846302</v>
      </c>
      <c r="F8" s="42">
        <v>0.101</v>
      </c>
    </row>
    <row r="9" spans="2:6" ht="12.75">
      <c r="B9" s="36" t="s">
        <v>83</v>
      </c>
      <c r="C9" s="35">
        <v>1551387.38</v>
      </c>
      <c r="D9" s="41">
        <f t="shared" si="0"/>
        <v>0.021988283680032205</v>
      </c>
      <c r="E9" s="41">
        <f t="shared" si="1"/>
        <v>0.031573352207326134</v>
      </c>
      <c r="F9" s="42">
        <v>0.032</v>
      </c>
    </row>
    <row r="10" spans="2:6" ht="12.75">
      <c r="B10" s="36" t="s">
        <v>15</v>
      </c>
      <c r="C10" s="35">
        <v>550491.08</v>
      </c>
      <c r="D10" s="41">
        <f t="shared" si="0"/>
        <v>0.007802276972478211</v>
      </c>
      <c r="E10" s="41">
        <f t="shared" si="1"/>
        <v>0.011203422807159453</v>
      </c>
      <c r="F10" s="42">
        <v>0.011</v>
      </c>
    </row>
    <row r="11" spans="2:6" ht="12.75">
      <c r="B11" s="36" t="s">
        <v>16</v>
      </c>
      <c r="C11" s="35">
        <v>426224.51</v>
      </c>
      <c r="D11" s="41">
        <f t="shared" si="0"/>
        <v>0.006041009201236847</v>
      </c>
      <c r="E11" s="41">
        <f t="shared" si="1"/>
        <v>0.008674388323066674</v>
      </c>
      <c r="F11" s="42">
        <v>0.009</v>
      </c>
    </row>
    <row r="12" spans="2:6" ht="15.75">
      <c r="B12" s="38" t="s">
        <v>84</v>
      </c>
      <c r="C12" s="39">
        <f>SUM(C3:C11)</f>
        <v>49135972.949999996</v>
      </c>
      <c r="D12" s="41">
        <f t="shared" si="0"/>
        <v>0.6964190414640274</v>
      </c>
      <c r="E12" s="41">
        <f t="shared" si="1"/>
        <v>0.9999999999999999</v>
      </c>
      <c r="F12" s="42">
        <v>0.011</v>
      </c>
    </row>
    <row r="13" spans="2:6" ht="25.5">
      <c r="B13" s="40" t="s">
        <v>17</v>
      </c>
      <c r="C13" s="34"/>
      <c r="D13" s="37"/>
      <c r="E13" s="34"/>
      <c r="F13" s="42">
        <v>0.009</v>
      </c>
    </row>
    <row r="14" spans="2:5" ht="12.75">
      <c r="B14" s="36" t="s">
        <v>18</v>
      </c>
      <c r="C14" s="35">
        <v>7034788</v>
      </c>
      <c r="D14" s="41">
        <f t="shared" si="0"/>
        <v>0.09970618310230576</v>
      </c>
      <c r="E14" s="41">
        <f>C14/21419210.1</f>
        <v>0.3284335868202721</v>
      </c>
    </row>
    <row r="15" spans="2:5" ht="12.75">
      <c r="B15" s="36" t="s">
        <v>65</v>
      </c>
      <c r="C15" s="35">
        <v>186833</v>
      </c>
      <c r="D15" s="41">
        <f t="shared" si="0"/>
        <v>0.00264804075226618</v>
      </c>
      <c r="E15" s="41">
        <f aca="true" t="shared" si="2" ref="E15:E21">C15/21419210.1</f>
        <v>0.008722683942485815</v>
      </c>
    </row>
    <row r="16" spans="2:5" ht="12.75">
      <c r="B16" s="36" t="s">
        <v>80</v>
      </c>
      <c r="C16" s="35">
        <v>4810000</v>
      </c>
      <c r="D16" s="41">
        <f t="shared" si="0"/>
        <v>0.0681735882761628</v>
      </c>
      <c r="E16" s="41">
        <f t="shared" si="2"/>
        <v>0.2245647704814287</v>
      </c>
    </row>
    <row r="17" spans="2:5" ht="25.5">
      <c r="B17" s="36" t="s">
        <v>81</v>
      </c>
      <c r="C17" s="35">
        <v>60000</v>
      </c>
      <c r="D17" s="41">
        <f t="shared" si="0"/>
        <v>0.0008503981905550453</v>
      </c>
      <c r="E17" s="41">
        <f t="shared" si="2"/>
        <v>0.00280122374820909</v>
      </c>
    </row>
    <row r="18" spans="2:5" ht="12.75">
      <c r="B18" s="36" t="s">
        <v>46</v>
      </c>
      <c r="C18" s="35">
        <v>6198433.9</v>
      </c>
      <c r="D18" s="41">
        <f t="shared" si="0"/>
        <v>0.08785228288058422</v>
      </c>
      <c r="E18" s="41">
        <f t="shared" si="2"/>
        <v>0.2893866707064048</v>
      </c>
    </row>
    <row r="19" spans="2:5" ht="25.5">
      <c r="B19" s="36" t="s">
        <v>19</v>
      </c>
      <c r="C19" s="35">
        <v>1293510</v>
      </c>
      <c r="D19" s="41">
        <f t="shared" si="0"/>
        <v>0.018333309391080944</v>
      </c>
      <c r="E19" s="41">
        <f t="shared" si="2"/>
        <v>0.060390182175765666</v>
      </c>
    </row>
    <row r="20" spans="2:5" ht="12.75">
      <c r="B20" s="36" t="s">
        <v>56</v>
      </c>
      <c r="C20" s="35">
        <v>1835645.2</v>
      </c>
      <c r="D20" s="41">
        <f t="shared" si="0"/>
        <v>0.02601715594301757</v>
      </c>
      <c r="E20" s="41">
        <f t="shared" si="2"/>
        <v>0.08570088212543374</v>
      </c>
    </row>
    <row r="21" spans="2:5" ht="15.75">
      <c r="B21" s="38" t="s">
        <v>84</v>
      </c>
      <c r="C21" s="39">
        <f>SUM(C14:C20)</f>
        <v>21419210.099999998</v>
      </c>
      <c r="D21" s="41">
        <f t="shared" si="0"/>
        <v>0.3035809585359725</v>
      </c>
      <c r="E21" s="41">
        <f t="shared" si="2"/>
        <v>0.9999999999999998</v>
      </c>
    </row>
    <row r="22" spans="2:5" ht="12.75">
      <c r="B22" s="34"/>
      <c r="C22" s="34"/>
      <c r="D22" s="34"/>
      <c r="E22" s="34"/>
    </row>
    <row r="23" spans="2:5" ht="12.75">
      <c r="B23" s="34"/>
      <c r="C23" s="34"/>
      <c r="D23" s="34"/>
      <c r="E23" s="34"/>
    </row>
    <row r="24" spans="2:5" ht="12.75">
      <c r="B24" s="34"/>
      <c r="C24" s="34"/>
      <c r="D24" s="34"/>
      <c r="E24" s="34"/>
    </row>
    <row r="25" spans="2:5" ht="12.75">
      <c r="B25" s="34"/>
      <c r="C25" s="34"/>
      <c r="D25" s="34"/>
      <c r="E25" s="34"/>
    </row>
    <row r="26" spans="2:5" ht="12.75">
      <c r="B26" s="34"/>
      <c r="C26" s="34"/>
      <c r="D26" s="34"/>
      <c r="E26" s="34"/>
    </row>
    <row r="27" spans="2:5" ht="12.75">
      <c r="B27" s="34"/>
      <c r="C27" s="34"/>
      <c r="D27" s="34"/>
      <c r="E27" s="34"/>
    </row>
    <row r="28" spans="2:5" ht="12.75">
      <c r="B28" s="34"/>
      <c r="C28" s="34"/>
      <c r="D28" s="34"/>
      <c r="E28" s="34"/>
    </row>
    <row r="29" spans="2:5" ht="12.75">
      <c r="B29" s="34"/>
      <c r="C29" s="34"/>
      <c r="D29" s="34"/>
      <c r="E29" s="34"/>
    </row>
    <row r="30" spans="2:5" ht="12.75">
      <c r="B30" s="34"/>
      <c r="C30" s="34"/>
      <c r="D30" s="34"/>
      <c r="E30" s="34"/>
    </row>
    <row r="31" spans="3:5" ht="12.75">
      <c r="C31" s="33">
        <f>C12+C21</f>
        <v>70555183.05</v>
      </c>
      <c r="D31" s="41">
        <f>D12+D21</f>
        <v>1</v>
      </c>
      <c r="E3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ADM2</cp:lastModifiedBy>
  <cp:lastPrinted>2024-02-14T03:57:39Z</cp:lastPrinted>
  <dcterms:created xsi:type="dcterms:W3CDTF">2019-07-09T10:11:07Z</dcterms:created>
  <dcterms:modified xsi:type="dcterms:W3CDTF">2024-02-27T05:56:33Z</dcterms:modified>
  <cp:category/>
  <cp:version/>
  <cp:contentType/>
  <cp:contentStatus/>
</cp:coreProperties>
</file>